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Pencom Data\"/>
    </mc:Choice>
  </mc:AlternateContent>
  <xr:revisionPtr revIDLastSave="0" documentId="8_{55175D46-7F78-4286-90C2-1CF88F5BAFF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RSA MEM" sheetId="1" r:id="rId1"/>
    <sheet name="PENSION FUNDS BY CLASS" sheetId="2" r:id="rId2"/>
    <sheet name="PENSION FUNDS BY FUND TYPE" sheetId="3" r:id="rId3"/>
    <sheet name="Summary of Pension Fund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4" l="1"/>
  <c r="I30" i="4" s="1"/>
  <c r="H29" i="4"/>
  <c r="I29" i="4" s="1"/>
  <c r="I28" i="4"/>
  <c r="H28" i="4"/>
  <c r="I27" i="4"/>
  <c r="H27" i="4"/>
  <c r="H26" i="4"/>
  <c r="I26" i="4" s="1"/>
  <c r="H25" i="4"/>
  <c r="I25" i="4" s="1"/>
  <c r="G24" i="4"/>
  <c r="F24" i="4"/>
  <c r="E24" i="4"/>
  <c r="D24" i="4"/>
  <c r="H24" i="4" s="1"/>
  <c r="C24" i="4"/>
  <c r="B24" i="4"/>
  <c r="H23" i="4"/>
  <c r="I23" i="4" s="1"/>
  <c r="H22" i="4"/>
  <c r="I22" i="4" s="1"/>
  <c r="I21" i="4"/>
  <c r="H21" i="4"/>
  <c r="G20" i="4"/>
  <c r="F20" i="4"/>
  <c r="E20" i="4"/>
  <c r="D20" i="4"/>
  <c r="H20" i="4" s="1"/>
  <c r="I20" i="4" s="1"/>
  <c r="C20" i="4"/>
  <c r="B20" i="4"/>
  <c r="I19" i="4"/>
  <c r="H19" i="4"/>
  <c r="H18" i="4"/>
  <c r="I18" i="4" s="1"/>
  <c r="H17" i="4"/>
  <c r="I17" i="4" s="1"/>
  <c r="I16" i="4"/>
  <c r="H16" i="4"/>
  <c r="G15" i="4"/>
  <c r="F15" i="4"/>
  <c r="E15" i="4"/>
  <c r="D15" i="4"/>
  <c r="H15" i="4" s="1"/>
  <c r="I15" i="4" s="1"/>
  <c r="C15" i="4"/>
  <c r="I14" i="4"/>
  <c r="H14" i="4"/>
  <c r="H13" i="4"/>
  <c r="I13" i="4" s="1"/>
  <c r="H12" i="4"/>
  <c r="I12" i="4" s="1"/>
  <c r="H11" i="4"/>
  <c r="I11" i="4" s="1"/>
  <c r="I10" i="4"/>
  <c r="H10" i="4"/>
  <c r="H9" i="4"/>
  <c r="I9" i="4" s="1"/>
  <c r="G8" i="4"/>
  <c r="G31" i="4" s="1"/>
  <c r="F8" i="4"/>
  <c r="F31" i="4" s="1"/>
  <c r="E8" i="4"/>
  <c r="E31" i="4" s="1"/>
  <c r="D8" i="4"/>
  <c r="D31" i="4" s="1"/>
  <c r="C8" i="4"/>
  <c r="C31" i="4" s="1"/>
  <c r="B8" i="4"/>
  <c r="B31" i="4" s="1"/>
  <c r="H7" i="4"/>
  <c r="I7" i="4" s="1"/>
  <c r="H6" i="4"/>
  <c r="I6" i="4" s="1"/>
  <c r="B12" i="3"/>
  <c r="C11" i="3" s="1"/>
  <c r="C10" i="3"/>
  <c r="C9" i="3"/>
  <c r="C8" i="3"/>
  <c r="C7" i="3"/>
  <c r="C6" i="3"/>
  <c r="B28" i="2"/>
  <c r="B25" i="2"/>
  <c r="C22" i="2" s="1"/>
  <c r="C24" i="2"/>
  <c r="C23" i="2"/>
  <c r="C21" i="2"/>
  <c r="C20" i="2"/>
  <c r="C19" i="2"/>
  <c r="C18" i="2" s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E10" i="1"/>
  <c r="D10" i="1"/>
  <c r="C10" i="1"/>
  <c r="B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G10" i="1" s="1"/>
  <c r="F4" i="1"/>
  <c r="F10" i="1" s="1"/>
  <c r="C12" i="3" l="1"/>
  <c r="I24" i="4"/>
  <c r="I31" i="4"/>
  <c r="C25" i="2"/>
  <c r="H10" i="1"/>
  <c r="I7" i="1" s="1"/>
  <c r="H8" i="4"/>
  <c r="H31" i="4"/>
  <c r="I8" i="4"/>
  <c r="J16" i="4" l="1"/>
  <c r="J28" i="4"/>
  <c r="J29" i="4"/>
  <c r="J13" i="4"/>
  <c r="J25" i="4"/>
  <c r="J8" i="4"/>
  <c r="J24" i="4"/>
  <c r="J22" i="4"/>
  <c r="J27" i="4"/>
  <c r="J18" i="4"/>
  <c r="J17" i="4"/>
  <c r="J20" i="4"/>
  <c r="J12" i="4"/>
  <c r="J14" i="4"/>
  <c r="J19" i="4"/>
  <c r="I4" i="1"/>
  <c r="I10" i="1" s="1"/>
  <c r="I5" i="1"/>
  <c r="J30" i="4"/>
  <c r="J10" i="4"/>
  <c r="J26" i="4"/>
  <c r="J6" i="4"/>
  <c r="J7" i="4"/>
  <c r="J23" i="4"/>
  <c r="J21" i="4"/>
  <c r="I8" i="1"/>
  <c r="J9" i="4"/>
  <c r="J11" i="4"/>
  <c r="J15" i="4"/>
  <c r="I9" i="1"/>
  <c r="I6" i="1"/>
  <c r="J31" i="4" l="1"/>
</calcChain>
</file>

<file path=xl/sharedStrings.xml><?xml version="1.0" encoding="utf-8"?>
<sst xmlns="http://schemas.openxmlformats.org/spreadsheetml/2006/main" count="111" uniqueCount="85">
  <si>
    <t xml:space="preserve">Pension Fund Portfolio by Fund Type </t>
  </si>
  <si>
    <t>AGE GRADE AND SECTORIAL BREAKDOWN OF RSA REGISTRATIONS Q1 2019</t>
  </si>
  <si>
    <t xml:space="preserve">Fund/Period </t>
  </si>
  <si>
    <t xml:space="preserve">Q1 2019 </t>
  </si>
  <si>
    <r>
      <t>N</t>
    </r>
    <r>
      <rPr>
        <b/>
        <sz val="10"/>
        <color rgb="FF000000"/>
        <rFont val="Corbel"/>
      </rPr>
      <t xml:space="preserve">’ Million </t>
    </r>
  </si>
  <si>
    <t xml:space="preserve">% of Total </t>
  </si>
  <si>
    <t xml:space="preserve">RSA Fund I </t>
  </si>
  <si>
    <t xml:space="preserve">RSA Fund II </t>
  </si>
  <si>
    <t xml:space="preserve">RSA Fund III </t>
  </si>
  <si>
    <t xml:space="preserve">RSA Fund IV (Retiree) </t>
  </si>
  <si>
    <t xml:space="preserve">CPFAs </t>
  </si>
  <si>
    <t xml:space="preserve">AESs </t>
  </si>
  <si>
    <t xml:space="preserve">Age Range </t>
  </si>
  <si>
    <t xml:space="preserve">Total </t>
  </si>
  <si>
    <t xml:space="preserve">Public Sector </t>
  </si>
  <si>
    <t xml:space="preserve">Private Sector </t>
  </si>
  <si>
    <t xml:space="preserve">Grand Total </t>
  </si>
  <si>
    <t xml:space="preserve">% </t>
  </si>
  <si>
    <t>SUMMARY OF PENSION FUND ASSETS Q1 2019</t>
  </si>
  <si>
    <t xml:space="preserve">Male </t>
  </si>
  <si>
    <t xml:space="preserve">ASSET CLASS </t>
  </si>
  <si>
    <t>Total Pension Funds Asset</t>
  </si>
  <si>
    <t xml:space="preserve">Female </t>
  </si>
  <si>
    <t xml:space="preserve">N' Million </t>
  </si>
  <si>
    <t xml:space="preserve">Weight (%) </t>
  </si>
  <si>
    <t xml:space="preserve">Domestic Ordinary Shares </t>
  </si>
  <si>
    <t xml:space="preserve">Less than 30 yrs </t>
  </si>
  <si>
    <t xml:space="preserve"> 30 - 39 yrs </t>
  </si>
  <si>
    <t xml:space="preserve"> 40 - 49 yrs </t>
  </si>
  <si>
    <t xml:space="preserve"> 50 - 59 yrs </t>
  </si>
  <si>
    <t xml:space="preserve"> 60 - 65 yrs </t>
  </si>
  <si>
    <t xml:space="preserve"> Above 65 yrs </t>
  </si>
  <si>
    <t xml:space="preserve">Foreign Ordinary Shares </t>
  </si>
  <si>
    <t>Key</t>
  </si>
  <si>
    <t xml:space="preserve">Total FGN Securities </t>
  </si>
  <si>
    <t xml:space="preserve">Closed Pension Fund Administration </t>
  </si>
  <si>
    <t>CPFA</t>
  </si>
  <si>
    <t>Retirement Savings Account</t>
  </si>
  <si>
    <t>RSA</t>
  </si>
  <si>
    <t xml:space="preserve">Approved Existing Scheme </t>
  </si>
  <si>
    <t>AES</t>
  </si>
  <si>
    <t xml:space="preserve">(i)  FGN Bonds </t>
  </si>
  <si>
    <t xml:space="preserve">(ii) Treasury Bills </t>
  </si>
  <si>
    <t xml:space="preserve">(iii)   Agency Bonds (NMRC &amp; FMBN) </t>
  </si>
  <si>
    <t xml:space="preserve">(iv)   Sukuk Bonds </t>
  </si>
  <si>
    <t xml:space="preserve">(v)    Green Bonds </t>
  </si>
  <si>
    <t xml:space="preserve">State Govt. Securities </t>
  </si>
  <si>
    <t xml:space="preserve">Corporate Debt Securities </t>
  </si>
  <si>
    <t xml:space="preserve">Supra-National Bonds </t>
  </si>
  <si>
    <t xml:space="preserve">Local Money Market Securities </t>
  </si>
  <si>
    <t xml:space="preserve">Foreign Money Market Securities </t>
  </si>
  <si>
    <t xml:space="preserve">Mutual Funds </t>
  </si>
  <si>
    <t xml:space="preserve">(i) Open/Close-End Funds </t>
  </si>
  <si>
    <t xml:space="preserve">(ii) REITs </t>
  </si>
  <si>
    <t xml:space="preserve">Real Estate Properties </t>
  </si>
  <si>
    <t xml:space="preserve">Private Equity Fund </t>
  </si>
  <si>
    <t xml:space="preserve">Infrastructure Fund </t>
  </si>
  <si>
    <t xml:space="preserve">Cash &amp; Other Assets </t>
  </si>
  <si>
    <t>Net Assets Value (Total)</t>
  </si>
  <si>
    <t xml:space="preserve">EXISTING SCHEMES </t>
  </si>
  <si>
    <t xml:space="preserve">RSA FUNDS </t>
  </si>
  <si>
    <t xml:space="preserve">TOTAL PENSION FUND ASSETS </t>
  </si>
  <si>
    <t xml:space="preserve">RSA FUND I </t>
  </si>
  <si>
    <t xml:space="preserve">RSA FUND II </t>
  </si>
  <si>
    <t xml:space="preserve">RSA FUND III </t>
  </si>
  <si>
    <t xml:space="preserve">RSA FUND IV </t>
  </si>
  <si>
    <t xml:space="preserve">TOTAL RSA FUNDS </t>
  </si>
  <si>
    <t xml:space="preserve">    N' Million </t>
  </si>
  <si>
    <t xml:space="preserve">Weight % </t>
  </si>
  <si>
    <t xml:space="preserve">FGN Securities: </t>
  </si>
  <si>
    <t xml:space="preserve">FGN Bonds </t>
  </si>
  <si>
    <t xml:space="preserve">Treasury Bills </t>
  </si>
  <si>
    <t xml:space="preserve">Agency Bonds (NMRC &amp; FMBN) </t>
  </si>
  <si>
    <t xml:space="preserve">Sukuk Bonds </t>
  </si>
  <si>
    <t xml:space="preserve">Green Bonds </t>
  </si>
  <si>
    <t xml:space="preserve">Corporate Bonds </t>
  </si>
  <si>
    <t xml:space="preserve">Corporate Infrastructure Bonds </t>
  </si>
  <si>
    <t xml:space="preserve">Corporate Green Bonds </t>
  </si>
  <si>
    <t xml:space="preserve">Local Money Market Securities: </t>
  </si>
  <si>
    <t xml:space="preserve">Banks </t>
  </si>
  <si>
    <t xml:space="preserve">Commercial Papers </t>
  </si>
  <si>
    <t xml:space="preserve">Mutual Funds: </t>
  </si>
  <si>
    <t xml:space="preserve">Open/Close-End Funds </t>
  </si>
  <si>
    <t xml:space="preserve">Reits </t>
  </si>
  <si>
    <t xml:space="preserve">Total Assets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</si>
</sst>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1"/>
      <color rgb="FF000000"/>
      <name val="Calibri"/>
    </font>
    <font>
      <b/>
      <sz val="11"/>
      <color rgb="FF000000"/>
      <name val="Corbel"/>
    </font>
    <font>
      <sz val="11"/>
      <name val="Calibri"/>
    </font>
    <font>
      <sz val="10"/>
      <color rgb="FF000000"/>
      <name val="Corbel"/>
    </font>
    <font>
      <b/>
      <sz val="10"/>
      <color rgb="FF000000"/>
      <name val="Corbel"/>
    </font>
    <font>
      <b/>
      <strike/>
      <sz val="10"/>
      <color rgb="FF000000"/>
      <name val="Corbel"/>
    </font>
    <font>
      <sz val="11"/>
      <color rgb="FF000000"/>
      <name val="Corbel"/>
    </font>
    <font>
      <b/>
      <sz val="10"/>
      <color rgb="FFFF0000"/>
      <name val="Corbel"/>
    </font>
    <font>
      <sz val="10"/>
      <color rgb="FFFF0000"/>
      <name val="Corbel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EBEBE"/>
        <bgColor rgb="FFBEBEBE"/>
      </patternFill>
    </fill>
    <fill>
      <patternFill patternType="solid">
        <fgColor rgb="FFC9C9C9"/>
        <bgColor rgb="FFC9C9C9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3" fillId="0" borderId="0" xfId="0" applyFont="1"/>
    <xf numFmtId="0" fontId="3" fillId="0" borderId="13" xfId="0" applyFont="1" applyBorder="1" applyAlignment="1">
      <alignment horizontal="left" vertical="center" wrapText="1"/>
    </xf>
    <xf numFmtId="164" fontId="3" fillId="0" borderId="13" xfId="0" applyNumberFormat="1" applyFont="1" applyBorder="1"/>
    <xf numFmtId="164" fontId="3" fillId="0" borderId="13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5" borderId="13" xfId="0" applyFont="1" applyFill="1" applyBorder="1" applyAlignment="1">
      <alignment horizontal="left" vertical="center" wrapText="1"/>
    </xf>
    <xf numFmtId="4" fontId="4" fillId="5" borderId="13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left" vertical="center" wrapText="1"/>
    </xf>
    <xf numFmtId="3" fontId="6" fillId="0" borderId="0" xfId="0" applyNumberFormat="1" applyFont="1"/>
    <xf numFmtId="3" fontId="4" fillId="4" borderId="13" xfId="0" applyNumberFormat="1" applyFont="1" applyFill="1" applyBorder="1" applyAlignment="1">
      <alignment horizontal="left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4" fillId="5" borderId="15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4" fontId="4" fillId="4" borderId="13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164" fontId="3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4" fontId="3" fillId="7" borderId="13" xfId="0" applyNumberFormat="1" applyFont="1" applyFill="1" applyBorder="1" applyAlignment="1">
      <alignment vertical="center" wrapText="1"/>
    </xf>
    <xf numFmtId="4" fontId="3" fillId="7" borderId="13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4" fontId="7" fillId="7" borderId="13" xfId="0" applyNumberFormat="1" applyFont="1" applyFill="1" applyBorder="1" applyAlignment="1">
      <alignment vertical="center" wrapText="1"/>
    </xf>
    <xf numFmtId="4" fontId="7" fillId="7" borderId="13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3" fillId="7" borderId="13" xfId="0" applyFont="1" applyFill="1" applyBorder="1" applyAlignment="1">
      <alignment horizontal="right" vertical="center" wrapText="1"/>
    </xf>
    <xf numFmtId="4" fontId="7" fillId="3" borderId="13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4" fontId="4" fillId="2" borderId="13" xfId="0" applyNumberFormat="1" applyFont="1" applyFill="1" applyBorder="1"/>
    <xf numFmtId="164" fontId="6" fillId="0" borderId="0" xfId="0" applyNumberFormat="1" applyFont="1"/>
    <xf numFmtId="4" fontId="6" fillId="0" borderId="0" xfId="0" applyNumberFormat="1" applyFont="1"/>
    <xf numFmtId="0" fontId="4" fillId="0" borderId="4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6" borderId="5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I1"/>
    </sheetView>
  </sheetViews>
  <sheetFormatPr defaultColWidth="14.453125" defaultRowHeight="15" customHeight="1"/>
  <cols>
    <col min="1" max="1" width="16.7265625" customWidth="1"/>
    <col min="2" max="2" width="10.453125" customWidth="1"/>
    <col min="3" max="4" width="10" customWidth="1"/>
    <col min="5" max="5" width="9.81640625" customWidth="1"/>
    <col min="6" max="6" width="10.453125" customWidth="1"/>
    <col min="7" max="7" width="9.81640625" customWidth="1"/>
    <col min="8" max="8" width="10.08984375" customWidth="1"/>
    <col min="9" max="9" width="8.08984375" customWidth="1"/>
    <col min="10" max="10" width="9.453125" customWidth="1"/>
    <col min="11" max="26" width="8.7265625" customWidth="1"/>
  </cols>
  <sheetData>
    <row r="1" spans="1:26" ht="14.5">
      <c r="A1" s="48" t="s">
        <v>1</v>
      </c>
      <c r="B1" s="49"/>
      <c r="C1" s="49"/>
      <c r="D1" s="49"/>
      <c r="E1" s="49"/>
      <c r="F1" s="49"/>
      <c r="G1" s="49"/>
      <c r="H1" s="49"/>
      <c r="I1" s="50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5">
      <c r="A2" s="51" t="s">
        <v>12</v>
      </c>
      <c r="B2" s="53" t="s">
        <v>14</v>
      </c>
      <c r="C2" s="50"/>
      <c r="D2" s="53" t="s">
        <v>15</v>
      </c>
      <c r="E2" s="50"/>
      <c r="F2" s="53" t="s">
        <v>13</v>
      </c>
      <c r="G2" s="50"/>
      <c r="H2" s="51" t="s">
        <v>16</v>
      </c>
      <c r="I2" s="51" t="s">
        <v>17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>
      <c r="A3" s="52"/>
      <c r="B3" s="9" t="s">
        <v>19</v>
      </c>
      <c r="C3" s="12" t="s">
        <v>22</v>
      </c>
      <c r="D3" s="9" t="s">
        <v>19</v>
      </c>
      <c r="E3" s="12" t="s">
        <v>22</v>
      </c>
      <c r="F3" s="9" t="s">
        <v>19</v>
      </c>
      <c r="G3" s="9" t="s">
        <v>22</v>
      </c>
      <c r="H3" s="52"/>
      <c r="I3" s="5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>
      <c r="A4" s="2" t="s">
        <v>26</v>
      </c>
      <c r="B4" s="13">
        <v>92099</v>
      </c>
      <c r="C4" s="13">
        <v>50182</v>
      </c>
      <c r="D4" s="14">
        <v>442466</v>
      </c>
      <c r="E4" s="14">
        <v>231909</v>
      </c>
      <c r="F4" s="14">
        <f t="shared" ref="F4:G4" si="0">SUM(B4,D4)</f>
        <v>534565</v>
      </c>
      <c r="G4" s="14">
        <f t="shared" si="0"/>
        <v>282091</v>
      </c>
      <c r="H4" s="14">
        <f t="shared" ref="H4:H9" si="1">SUM(F4:G4)</f>
        <v>816656</v>
      </c>
      <c r="I4" s="4">
        <f t="shared" ref="I4:I9" si="2">H4/$H$10*100</f>
        <v>9.5303124493452422</v>
      </c>
      <c r="J4" s="1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>
      <c r="A5" s="2" t="s">
        <v>27</v>
      </c>
      <c r="B5" s="14">
        <v>688515</v>
      </c>
      <c r="C5" s="14">
        <v>348440</v>
      </c>
      <c r="D5" s="14">
        <v>1446656</v>
      </c>
      <c r="E5" s="14">
        <v>581604</v>
      </c>
      <c r="F5" s="14">
        <f t="shared" ref="F5:G5" si="3">SUM(B5,D5)</f>
        <v>2135171</v>
      </c>
      <c r="G5" s="14">
        <f t="shared" si="3"/>
        <v>930044</v>
      </c>
      <c r="H5" s="14">
        <f t="shared" si="1"/>
        <v>3065215</v>
      </c>
      <c r="I5" s="4">
        <f t="shared" si="2"/>
        <v>35.770822322274952</v>
      </c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5">
      <c r="A6" s="2" t="s">
        <v>28</v>
      </c>
      <c r="B6" s="14">
        <v>670344</v>
      </c>
      <c r="C6" s="14">
        <v>406892</v>
      </c>
      <c r="D6" s="14">
        <v>1028905</v>
      </c>
      <c r="E6" s="14">
        <v>303205</v>
      </c>
      <c r="F6" s="14">
        <f t="shared" ref="F6:G6" si="4">SUM(B6,D6)</f>
        <v>1699249</v>
      </c>
      <c r="G6" s="14">
        <f t="shared" si="4"/>
        <v>710097</v>
      </c>
      <c r="H6" s="14">
        <f t="shared" si="1"/>
        <v>2409346</v>
      </c>
      <c r="I6" s="4">
        <f t="shared" si="2"/>
        <v>28.116881745288296</v>
      </c>
      <c r="J6" s="1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5">
      <c r="A7" s="2" t="s">
        <v>29</v>
      </c>
      <c r="B7" s="14">
        <v>577462</v>
      </c>
      <c r="C7" s="14">
        <v>335426</v>
      </c>
      <c r="D7" s="14">
        <v>523442</v>
      </c>
      <c r="E7" s="14">
        <v>108235</v>
      </c>
      <c r="F7" s="14">
        <f t="shared" ref="F7:G7" si="5">SUM(B7,D7)</f>
        <v>1100904</v>
      </c>
      <c r="G7" s="14">
        <f t="shared" si="5"/>
        <v>443661</v>
      </c>
      <c r="H7" s="14">
        <f t="shared" si="1"/>
        <v>1544565</v>
      </c>
      <c r="I7" s="4">
        <f t="shared" si="2"/>
        <v>18.024954262655186</v>
      </c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5">
      <c r="A8" s="2" t="s">
        <v>30</v>
      </c>
      <c r="B8" s="14">
        <v>230653</v>
      </c>
      <c r="C8" s="13">
        <v>96914</v>
      </c>
      <c r="D8" s="14">
        <v>148115</v>
      </c>
      <c r="E8" s="13">
        <v>19144</v>
      </c>
      <c r="F8" s="14">
        <f t="shared" ref="F8:G8" si="6">SUM(B8,D8)</f>
        <v>378768</v>
      </c>
      <c r="G8" s="14">
        <f t="shared" si="6"/>
        <v>116058</v>
      </c>
      <c r="H8" s="14">
        <f t="shared" si="1"/>
        <v>494826</v>
      </c>
      <c r="I8" s="4">
        <f t="shared" si="2"/>
        <v>5.7745812043990474</v>
      </c>
      <c r="J8" s="1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5">
      <c r="A9" s="2" t="s">
        <v>31</v>
      </c>
      <c r="B9" s="14">
        <v>111973</v>
      </c>
      <c r="C9" s="13">
        <v>31958</v>
      </c>
      <c r="D9" s="13">
        <v>85619</v>
      </c>
      <c r="E9" s="13">
        <v>8879</v>
      </c>
      <c r="F9" s="14">
        <f t="shared" ref="F9:G9" si="7">SUM(B9,D9)</f>
        <v>197592</v>
      </c>
      <c r="G9" s="14">
        <f t="shared" si="7"/>
        <v>40837</v>
      </c>
      <c r="H9" s="14">
        <f t="shared" si="1"/>
        <v>238429</v>
      </c>
      <c r="I9" s="4">
        <f t="shared" si="2"/>
        <v>2.7824480160372747</v>
      </c>
      <c r="J9" s="1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5">
      <c r="A10" s="12" t="s">
        <v>13</v>
      </c>
      <c r="B10" s="16">
        <f t="shared" ref="B10:I10" si="8">SUM(B4:B9)</f>
        <v>2371046</v>
      </c>
      <c r="C10" s="16">
        <f t="shared" si="8"/>
        <v>1269812</v>
      </c>
      <c r="D10" s="16">
        <f t="shared" si="8"/>
        <v>3675203</v>
      </c>
      <c r="E10" s="16">
        <f t="shared" si="8"/>
        <v>1252976</v>
      </c>
      <c r="F10" s="16">
        <f t="shared" si="8"/>
        <v>6046249</v>
      </c>
      <c r="G10" s="16">
        <f t="shared" si="8"/>
        <v>2522788</v>
      </c>
      <c r="H10" s="16">
        <f t="shared" si="8"/>
        <v>8569037</v>
      </c>
      <c r="I10" s="17">
        <f t="shared" si="8"/>
        <v>100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7">
    <mergeCell ref="A1:I1"/>
    <mergeCell ref="H2:H3"/>
    <mergeCell ref="I2:I3"/>
    <mergeCell ref="A2:A3"/>
    <mergeCell ref="B2:C2"/>
    <mergeCell ref="D2:E2"/>
    <mergeCell ref="F2:G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53125" defaultRowHeight="15" customHeight="1"/>
  <cols>
    <col min="1" max="1" width="31.81640625" customWidth="1"/>
    <col min="2" max="2" width="15.26953125" customWidth="1"/>
    <col min="3" max="3" width="11.08984375" customWidth="1"/>
    <col min="4" max="4" width="12.453125" customWidth="1"/>
    <col min="5" max="5" width="31.81640625" customWidth="1"/>
    <col min="6" max="6" width="17.81640625" customWidth="1"/>
    <col min="7" max="26" width="8.7265625" customWidth="1"/>
  </cols>
  <sheetData>
    <row r="1" spans="1:26" ht="12.75" customHeight="1">
      <c r="A1" s="48" t="s">
        <v>18</v>
      </c>
      <c r="B1" s="49"/>
      <c r="C1" s="5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54" t="s">
        <v>20</v>
      </c>
      <c r="B2" s="57" t="s">
        <v>21</v>
      </c>
      <c r="C2" s="50"/>
      <c r="D2" s="1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55"/>
      <c r="B3" s="56" t="s">
        <v>23</v>
      </c>
      <c r="C3" s="56" t="s">
        <v>24</v>
      </c>
      <c r="D3" s="1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2"/>
      <c r="B4" s="52"/>
      <c r="C4" s="52"/>
      <c r="D4" s="1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25</v>
      </c>
      <c r="B5" s="3">
        <v>590612.72</v>
      </c>
      <c r="C5" s="20">
        <f t="shared" ref="C5:C6" si="0">B5/$B$25*100</f>
        <v>6.5399797554447732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32</v>
      </c>
      <c r="B6" s="3">
        <v>62597.229999999996</v>
      </c>
      <c r="C6" s="20">
        <f t="shared" si="0"/>
        <v>0.69315238748484842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3" t="s">
        <v>34</v>
      </c>
      <c r="B7" s="3">
        <v>6509639.9100000001</v>
      </c>
      <c r="C7" s="20">
        <f>SUM(C8:C12)</f>
        <v>72.082621631710424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4" t="s">
        <v>41</v>
      </c>
      <c r="B8" s="3">
        <v>4458806.38</v>
      </c>
      <c r="C8" s="20">
        <f t="shared" ref="C8:C17" si="1">B8/$B$25*100</f>
        <v>49.37330753500872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4" t="s">
        <v>42</v>
      </c>
      <c r="B9" s="3">
        <v>1936255.06</v>
      </c>
      <c r="C9" s="20">
        <f t="shared" si="1"/>
        <v>21.440562427740307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24" t="s">
        <v>43</v>
      </c>
      <c r="B10" s="3">
        <v>11956.539999999999</v>
      </c>
      <c r="C10" s="20">
        <f t="shared" si="1"/>
        <v>0.13239730012107706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4" t="s">
        <v>44</v>
      </c>
      <c r="B11" s="3">
        <v>94109.700000000012</v>
      </c>
      <c r="C11" s="20">
        <f t="shared" si="1"/>
        <v>1.0420966429422331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4" t="s">
        <v>45</v>
      </c>
      <c r="B12" s="3">
        <v>8512.2300000000014</v>
      </c>
      <c r="C12" s="20">
        <f t="shared" si="1"/>
        <v>9.4257725898097278E-2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" t="s">
        <v>46</v>
      </c>
      <c r="B13" s="3">
        <v>144311.18</v>
      </c>
      <c r="C13" s="20">
        <f t="shared" si="1"/>
        <v>1.5979882649400892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" t="s">
        <v>47</v>
      </c>
      <c r="B14" s="3">
        <v>478100.44</v>
      </c>
      <c r="C14" s="20">
        <f t="shared" si="1"/>
        <v>5.2941074460252713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" t="s">
        <v>48</v>
      </c>
      <c r="B15" s="3">
        <v>5371.27</v>
      </c>
      <c r="C15" s="20">
        <f t="shared" si="1"/>
        <v>5.9477210482408595E-2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" t="s">
        <v>49</v>
      </c>
      <c r="B16" s="3">
        <v>874399.29</v>
      </c>
      <c r="C16" s="20">
        <f t="shared" si="1"/>
        <v>9.6824085583109074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" t="s">
        <v>50</v>
      </c>
      <c r="B17" s="3">
        <v>22542.9</v>
      </c>
      <c r="C17" s="20">
        <f t="shared" si="1"/>
        <v>0.24962230686297443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3" t="s">
        <v>51</v>
      </c>
      <c r="B18" s="3">
        <v>24956.04</v>
      </c>
      <c r="C18" s="25">
        <f>SUM(C19:C20)</f>
        <v>0.27634351724776601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52</v>
      </c>
      <c r="B19" s="3">
        <v>10685.19</v>
      </c>
      <c r="C19" s="20">
        <f t="shared" ref="C19:C24" si="2">B19/$B$25*100</f>
        <v>0.11831937226661991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" t="s">
        <v>53</v>
      </c>
      <c r="B20" s="3">
        <v>14270.849999999999</v>
      </c>
      <c r="C20" s="20">
        <f t="shared" si="2"/>
        <v>0.15802414498114609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" t="s">
        <v>54</v>
      </c>
      <c r="B21" s="3">
        <v>231365.95</v>
      </c>
      <c r="C21" s="20">
        <f t="shared" si="2"/>
        <v>2.5619641735776497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" t="s">
        <v>55</v>
      </c>
      <c r="B22" s="3">
        <v>32339.32</v>
      </c>
      <c r="C22" s="20">
        <f t="shared" si="2"/>
        <v>0.35810014065536938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" t="s">
        <v>56</v>
      </c>
      <c r="B23" s="3">
        <v>29400.34</v>
      </c>
      <c r="C23" s="20">
        <f t="shared" si="2"/>
        <v>0.32555619256421231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" t="s">
        <v>57</v>
      </c>
      <c r="B24" s="3">
        <v>25166.9</v>
      </c>
      <c r="C24" s="20">
        <f t="shared" si="2"/>
        <v>0.27867841469330884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2" t="s">
        <v>58</v>
      </c>
      <c r="B25" s="26">
        <f t="shared" ref="B25:C25" si="3">SUM(B5,B6,B7,B13,B14,B15,B16,B17,B18,B21,B22,B23,B24)</f>
        <v>9030803.4899999984</v>
      </c>
      <c r="C25" s="26">
        <f t="shared" si="3"/>
        <v>99.999999999999986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27"/>
      <c r="C26" s="2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8">
        <f>B26-B27</f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A4"/>
    <mergeCell ref="A1:C1"/>
    <mergeCell ref="B3:B4"/>
    <mergeCell ref="C3:C4"/>
    <mergeCell ref="B2:C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53125" defaultRowHeight="15" customHeight="1"/>
  <cols>
    <col min="1" max="1" width="30" customWidth="1"/>
    <col min="2" max="2" width="12.08984375" customWidth="1"/>
    <col min="3" max="3" width="11.54296875" customWidth="1"/>
    <col min="4" max="4" width="21.26953125" customWidth="1"/>
    <col min="5" max="5" width="16.453125" customWidth="1"/>
    <col min="6" max="6" width="12.08984375" customWidth="1"/>
    <col min="7" max="26" width="8.7265625" customWidth="1"/>
  </cols>
  <sheetData>
    <row r="1" spans="1:26" ht="12.75" customHeight="1">
      <c r="A1" s="65" t="s">
        <v>0</v>
      </c>
      <c r="B1" s="66"/>
      <c r="C1" s="6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62" t="s">
        <v>2</v>
      </c>
      <c r="B2" s="58" t="s">
        <v>3</v>
      </c>
      <c r="C2" s="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5"/>
      <c r="B3" s="60"/>
      <c r="C3" s="6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5"/>
      <c r="B4" s="63" t="s">
        <v>4</v>
      </c>
      <c r="C4" s="64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2"/>
      <c r="B5" s="52"/>
      <c r="C5" s="5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6</v>
      </c>
      <c r="B6" s="3">
        <v>12734.54</v>
      </c>
      <c r="C6" s="4">
        <f t="shared" ref="C6:C11" si="0">B6/$B$12*100</f>
        <v>0.14101225892138197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 t="s">
        <v>7</v>
      </c>
      <c r="B7" s="3">
        <v>3988760.31</v>
      </c>
      <c r="C7" s="4">
        <f t="shared" si="0"/>
        <v>44.16838783411508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" t="s">
        <v>8</v>
      </c>
      <c r="B8" s="3">
        <v>2149429.3400000003</v>
      </c>
      <c r="C8" s="4">
        <f t="shared" si="0"/>
        <v>23.801086385946821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" t="s">
        <v>9</v>
      </c>
      <c r="B9" s="3">
        <v>732134.85000000021</v>
      </c>
      <c r="C9" s="4">
        <f t="shared" si="0"/>
        <v>8.1070842789427164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10</v>
      </c>
      <c r="B10" s="3">
        <v>1135416.8</v>
      </c>
      <c r="C10" s="4">
        <f t="shared" si="0"/>
        <v>12.572710736727592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 t="s">
        <v>11</v>
      </c>
      <c r="B11" s="3">
        <v>1012327.65</v>
      </c>
      <c r="C11" s="4">
        <f t="shared" si="0"/>
        <v>11.209718505346416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 t="s">
        <v>13</v>
      </c>
      <c r="B12" s="7">
        <f t="shared" ref="B12:C12" si="1">SUM(B6:B11)</f>
        <v>9030803.4900000002</v>
      </c>
      <c r="C12" s="8">
        <f t="shared" si="1"/>
        <v>100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1"/>
      <c r="B13" s="19"/>
      <c r="C13" s="2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2" t="s">
        <v>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 t="s">
        <v>35</v>
      </c>
      <c r="B15" s="1" t="s">
        <v>36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 t="s">
        <v>37</v>
      </c>
      <c r="B16" s="1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 t="s">
        <v>39</v>
      </c>
      <c r="B17" s="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3"/>
    <mergeCell ref="A2:A5"/>
    <mergeCell ref="B4:B5"/>
    <mergeCell ref="C4:C5"/>
    <mergeCell ref="A1:C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53125" defaultRowHeight="15" customHeight="1"/>
  <cols>
    <col min="1" max="1" width="26.26953125" customWidth="1"/>
    <col min="2" max="2" width="15.453125" customWidth="1"/>
    <col min="3" max="3" width="15.26953125" customWidth="1"/>
    <col min="4" max="4" width="14.08984375" customWidth="1"/>
    <col min="5" max="5" width="14.7265625" customWidth="1"/>
    <col min="6" max="6" width="13.453125" customWidth="1"/>
    <col min="7" max="7" width="12" customWidth="1"/>
    <col min="8" max="8" width="12.7265625" customWidth="1"/>
    <col min="9" max="9" width="14.453125" customWidth="1"/>
    <col min="10" max="10" width="11.453125" customWidth="1"/>
    <col min="11" max="26" width="22.81640625" customWidth="1"/>
  </cols>
  <sheetData>
    <row r="1" spans="1:26" ht="15.75" customHeight="1">
      <c r="A1" s="69" t="s">
        <v>18</v>
      </c>
      <c r="B1" s="49"/>
      <c r="C1" s="49"/>
      <c r="D1" s="49"/>
      <c r="E1" s="49"/>
      <c r="F1" s="49"/>
      <c r="G1" s="49"/>
      <c r="H1" s="49"/>
      <c r="I1" s="49"/>
      <c r="J1" s="5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7" customHeight="1">
      <c r="A2" s="68" t="s">
        <v>20</v>
      </c>
      <c r="B2" s="68" t="s">
        <v>59</v>
      </c>
      <c r="C2" s="68" t="s">
        <v>10</v>
      </c>
      <c r="D2" s="70" t="s">
        <v>60</v>
      </c>
      <c r="E2" s="49"/>
      <c r="F2" s="49"/>
      <c r="G2" s="49"/>
      <c r="H2" s="50"/>
      <c r="I2" s="73" t="s">
        <v>61</v>
      </c>
      <c r="J2" s="5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0.5" customHeight="1">
      <c r="A3" s="55"/>
      <c r="B3" s="55"/>
      <c r="C3" s="55"/>
      <c r="D3" s="71" t="s">
        <v>62</v>
      </c>
      <c r="E3" s="71" t="s">
        <v>63</v>
      </c>
      <c r="F3" s="71" t="s">
        <v>64</v>
      </c>
      <c r="G3" s="72" t="s">
        <v>65</v>
      </c>
      <c r="H3" s="68" t="s">
        <v>66</v>
      </c>
      <c r="I3" s="74"/>
      <c r="J3" s="7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5">
      <c r="A4" s="55"/>
      <c r="B4" s="52"/>
      <c r="C4" s="52"/>
      <c r="D4" s="52"/>
      <c r="E4" s="52"/>
      <c r="F4" s="52"/>
      <c r="G4" s="52"/>
      <c r="H4" s="52"/>
      <c r="I4" s="60"/>
      <c r="J4" s="6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5">
      <c r="A5" s="52"/>
      <c r="B5" s="23" t="s">
        <v>67</v>
      </c>
      <c r="C5" s="23" t="s">
        <v>67</v>
      </c>
      <c r="D5" s="29" t="s">
        <v>67</v>
      </c>
      <c r="E5" s="29" t="s">
        <v>67</v>
      </c>
      <c r="F5" s="29" t="s">
        <v>67</v>
      </c>
      <c r="G5" s="29" t="s">
        <v>67</v>
      </c>
      <c r="H5" s="29" t="s">
        <v>67</v>
      </c>
      <c r="I5" s="29" t="s">
        <v>67</v>
      </c>
      <c r="J5" s="23" t="s">
        <v>68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5">
      <c r="A6" s="24" t="s">
        <v>25</v>
      </c>
      <c r="B6" s="30">
        <v>77426.02</v>
      </c>
      <c r="C6" s="31">
        <v>33082.01</v>
      </c>
      <c r="D6" s="24">
        <v>937.18</v>
      </c>
      <c r="E6" s="32">
        <v>391507.87</v>
      </c>
      <c r="F6" s="33">
        <v>81882.89</v>
      </c>
      <c r="G6" s="33">
        <v>5776.75</v>
      </c>
      <c r="H6" s="31">
        <f t="shared" ref="H6:H30" si="0">SUM(D6:G6)</f>
        <v>480104.69</v>
      </c>
      <c r="I6" s="33">
        <f t="shared" ref="I6:I30" si="1">SUM(B6,C6,H6)</f>
        <v>590612.72</v>
      </c>
      <c r="J6" s="34">
        <f t="shared" ref="J6:J30" si="2">I6/$I$31*100</f>
        <v>6.5399797626866318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5">
      <c r="A7" s="24" t="s">
        <v>32</v>
      </c>
      <c r="B7" s="35">
        <v>99.67</v>
      </c>
      <c r="C7" s="30">
        <v>62497.56</v>
      </c>
      <c r="D7" s="24">
        <v>0</v>
      </c>
      <c r="E7" s="36">
        <v>0</v>
      </c>
      <c r="F7" s="36">
        <v>0</v>
      </c>
      <c r="G7" s="36">
        <v>0</v>
      </c>
      <c r="H7" s="31">
        <f t="shared" si="0"/>
        <v>0</v>
      </c>
      <c r="I7" s="33">
        <f t="shared" si="1"/>
        <v>62597.229999999996</v>
      </c>
      <c r="J7" s="34">
        <f t="shared" si="2"/>
        <v>0.69315238825239067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5">
      <c r="A8" s="37" t="s">
        <v>69</v>
      </c>
      <c r="B8" s="38">
        <f t="shared" ref="B8:G8" si="3">SUM(B9:B13)</f>
        <v>664019.63</v>
      </c>
      <c r="C8" s="39">
        <f t="shared" si="3"/>
        <v>678250.92999999993</v>
      </c>
      <c r="D8" s="39">
        <f t="shared" si="3"/>
        <v>7770.99</v>
      </c>
      <c r="E8" s="39">
        <f t="shared" si="3"/>
        <v>2880313.85</v>
      </c>
      <c r="F8" s="39">
        <f t="shared" si="3"/>
        <v>1726513.95</v>
      </c>
      <c r="G8" s="39">
        <f t="shared" si="3"/>
        <v>552770.56000000006</v>
      </c>
      <c r="H8" s="31">
        <f t="shared" si="0"/>
        <v>5167369.3499999996</v>
      </c>
      <c r="I8" s="33">
        <f t="shared" si="1"/>
        <v>6509639.9100000001</v>
      </c>
      <c r="J8" s="34">
        <f t="shared" si="2"/>
        <v>72.082621711529043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5">
      <c r="A9" s="40" t="s">
        <v>70</v>
      </c>
      <c r="B9" s="30">
        <v>407642.22</v>
      </c>
      <c r="C9" s="31">
        <v>511728.31</v>
      </c>
      <c r="D9" s="33">
        <v>4496.29</v>
      </c>
      <c r="E9" s="32">
        <v>2012482.58</v>
      </c>
      <c r="F9" s="32">
        <v>1202992.68</v>
      </c>
      <c r="G9" s="32">
        <v>319464.3</v>
      </c>
      <c r="H9" s="31">
        <f t="shared" si="0"/>
        <v>3539435.8499999996</v>
      </c>
      <c r="I9" s="33">
        <f t="shared" si="1"/>
        <v>4458806.38</v>
      </c>
      <c r="J9" s="34">
        <f t="shared" si="2"/>
        <v>49.373307589680834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5">
      <c r="A10" s="40" t="s">
        <v>71</v>
      </c>
      <c r="B10" s="30">
        <v>253820.86</v>
      </c>
      <c r="C10" s="31">
        <v>166032.94</v>
      </c>
      <c r="D10" s="33">
        <v>3270.8</v>
      </c>
      <c r="E10" s="32">
        <v>792800.09</v>
      </c>
      <c r="F10" s="33">
        <v>493596.62</v>
      </c>
      <c r="G10" s="33">
        <v>226733.75</v>
      </c>
      <c r="H10" s="31">
        <f t="shared" si="0"/>
        <v>1516401.26</v>
      </c>
      <c r="I10" s="33">
        <f t="shared" si="1"/>
        <v>1936255.06</v>
      </c>
      <c r="J10" s="34">
        <f t="shared" si="2"/>
        <v>21.440562451481895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5">
      <c r="A11" s="41" t="s">
        <v>72</v>
      </c>
      <c r="B11" s="35">
        <v>111.16</v>
      </c>
      <c r="C11" s="42">
        <v>381.32</v>
      </c>
      <c r="D11" s="24">
        <v>0</v>
      </c>
      <c r="E11" s="32">
        <v>8979.9699999999993</v>
      </c>
      <c r="F11" s="33">
        <v>1733.07</v>
      </c>
      <c r="G11" s="24">
        <v>751.02</v>
      </c>
      <c r="H11" s="31">
        <f t="shared" si="0"/>
        <v>11464.06</v>
      </c>
      <c r="I11" s="33">
        <f t="shared" si="1"/>
        <v>11956.539999999999</v>
      </c>
      <c r="J11" s="34">
        <f t="shared" si="2"/>
        <v>0.1323973002676834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5">
      <c r="A12" s="40" t="s">
        <v>73</v>
      </c>
      <c r="B12" s="30">
        <v>2292.52</v>
      </c>
      <c r="C12" s="42">
        <v>108.36</v>
      </c>
      <c r="D12" s="24">
        <v>3.9</v>
      </c>
      <c r="E12" s="32">
        <v>62216.83</v>
      </c>
      <c r="F12" s="33">
        <v>24002.5</v>
      </c>
      <c r="G12" s="33">
        <v>5485.59</v>
      </c>
      <c r="H12" s="31">
        <f t="shared" si="0"/>
        <v>91708.82</v>
      </c>
      <c r="I12" s="33">
        <f t="shared" si="1"/>
        <v>94109.700000000012</v>
      </c>
      <c r="J12" s="34">
        <f t="shared" si="2"/>
        <v>1.0420966440961688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5">
      <c r="A13" s="40" t="s">
        <v>74</v>
      </c>
      <c r="B13" s="35">
        <v>152.87</v>
      </c>
      <c r="C13" s="42">
        <v>0</v>
      </c>
      <c r="D13" s="36">
        <v>0</v>
      </c>
      <c r="E13" s="32">
        <v>3834.38</v>
      </c>
      <c r="F13" s="33">
        <v>4189.08</v>
      </c>
      <c r="G13" s="24">
        <v>335.9</v>
      </c>
      <c r="H13" s="31">
        <f t="shared" si="0"/>
        <v>8359.36</v>
      </c>
      <c r="I13" s="33">
        <f t="shared" si="1"/>
        <v>8512.2300000000014</v>
      </c>
      <c r="J13" s="34">
        <f t="shared" si="2"/>
        <v>9.4257726002470857E-2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5">
      <c r="A14" s="24" t="s">
        <v>46</v>
      </c>
      <c r="B14" s="30">
        <v>13429.98</v>
      </c>
      <c r="C14" s="31">
        <v>15518.06</v>
      </c>
      <c r="D14" s="24">
        <v>76.34</v>
      </c>
      <c r="E14" s="32">
        <v>73283.100000000006</v>
      </c>
      <c r="F14" s="33">
        <v>29609.46</v>
      </c>
      <c r="G14" s="33">
        <v>12394.24</v>
      </c>
      <c r="H14" s="31">
        <f t="shared" si="0"/>
        <v>115363.14</v>
      </c>
      <c r="I14" s="33">
        <f t="shared" si="1"/>
        <v>144311.18</v>
      </c>
      <c r="J14" s="34">
        <f t="shared" si="2"/>
        <v>1.5979882667095755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5">
      <c r="A15" s="37" t="s">
        <v>47</v>
      </c>
      <c r="B15" s="43">
        <v>42754.69</v>
      </c>
      <c r="C15" s="39">
        <f t="shared" ref="C15:G15" si="4">SUM(C16:C18)</f>
        <v>134911.51</v>
      </c>
      <c r="D15" s="39">
        <f t="shared" si="4"/>
        <v>826.51</v>
      </c>
      <c r="E15" s="39">
        <f t="shared" si="4"/>
        <v>175034.09</v>
      </c>
      <c r="F15" s="39">
        <f t="shared" si="4"/>
        <v>75896.820000000007</v>
      </c>
      <c r="G15" s="39">
        <f t="shared" si="4"/>
        <v>48676.81</v>
      </c>
      <c r="H15" s="31">
        <f t="shared" si="0"/>
        <v>300434.23</v>
      </c>
      <c r="I15" s="33">
        <f t="shared" si="1"/>
        <v>478100.43</v>
      </c>
      <c r="J15" s="34">
        <f t="shared" si="2"/>
        <v>5.2941073411554305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5">
      <c r="A16" s="40" t="s">
        <v>75</v>
      </c>
      <c r="B16" s="35">
        <v>0</v>
      </c>
      <c r="C16" s="31">
        <v>134911.51</v>
      </c>
      <c r="D16" s="24">
        <v>812.76</v>
      </c>
      <c r="E16" s="32">
        <v>165707.56</v>
      </c>
      <c r="F16" s="33">
        <v>72310.41</v>
      </c>
      <c r="G16" s="33">
        <v>47490.67</v>
      </c>
      <c r="H16" s="31">
        <f t="shared" si="0"/>
        <v>286321.40000000002</v>
      </c>
      <c r="I16" s="33">
        <f t="shared" si="1"/>
        <v>421232.91000000003</v>
      </c>
      <c r="J16" s="34">
        <f t="shared" si="2"/>
        <v>4.664401245502467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5">
      <c r="A17" s="40" t="s">
        <v>76</v>
      </c>
      <c r="B17" s="35">
        <v>0</v>
      </c>
      <c r="C17" s="42">
        <v>0</v>
      </c>
      <c r="D17" s="36">
        <v>10.72</v>
      </c>
      <c r="E17" s="32">
        <v>5685.68</v>
      </c>
      <c r="F17" s="33">
        <v>2271.59</v>
      </c>
      <c r="G17" s="24">
        <v>680.62</v>
      </c>
      <c r="H17" s="31">
        <f t="shared" si="0"/>
        <v>8648.61</v>
      </c>
      <c r="I17" s="33">
        <f t="shared" si="1"/>
        <v>8648.61</v>
      </c>
      <c r="J17" s="34">
        <f t="shared" si="2"/>
        <v>9.5767890632916325E-2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5">
      <c r="A18" s="40" t="s">
        <v>77</v>
      </c>
      <c r="B18" s="35">
        <v>0</v>
      </c>
      <c r="C18" s="42">
        <v>0</v>
      </c>
      <c r="D18" s="36">
        <v>3.03</v>
      </c>
      <c r="E18" s="32">
        <v>3640.85</v>
      </c>
      <c r="F18" s="33">
        <v>1314.82</v>
      </c>
      <c r="G18" s="24">
        <v>505.52</v>
      </c>
      <c r="H18" s="31">
        <f t="shared" si="0"/>
        <v>5464.2199999999993</v>
      </c>
      <c r="I18" s="33">
        <f t="shared" si="1"/>
        <v>5464.2199999999993</v>
      </c>
      <c r="J18" s="34">
        <f t="shared" si="2"/>
        <v>6.0506465588596785E-2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5">
      <c r="A19" s="24" t="s">
        <v>48</v>
      </c>
      <c r="B19" s="35">
        <v>0</v>
      </c>
      <c r="C19" s="42">
        <v>967.27</v>
      </c>
      <c r="D19" s="24">
        <v>0</v>
      </c>
      <c r="E19" s="32">
        <v>2205.64</v>
      </c>
      <c r="F19" s="24">
        <v>492.55</v>
      </c>
      <c r="G19" s="33">
        <v>1705.81</v>
      </c>
      <c r="H19" s="31">
        <f t="shared" si="0"/>
        <v>4404</v>
      </c>
      <c r="I19" s="33">
        <f t="shared" si="1"/>
        <v>5371.27</v>
      </c>
      <c r="J19" s="34">
        <f t="shared" si="2"/>
        <v>5.9477210548268968E-2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5">
      <c r="A20" s="37" t="s">
        <v>78</v>
      </c>
      <c r="B20" s="38">
        <f t="shared" ref="B20:G20" si="5">SUM(B21:B22)</f>
        <v>92349.32</v>
      </c>
      <c r="C20" s="39">
        <f t="shared" si="5"/>
        <v>35214.18</v>
      </c>
      <c r="D20" s="39">
        <f t="shared" si="5"/>
        <v>2004.6000000000001</v>
      </c>
      <c r="E20" s="39">
        <f t="shared" si="5"/>
        <v>405894.89999999997</v>
      </c>
      <c r="F20" s="39">
        <f t="shared" si="5"/>
        <v>232374.96999999997</v>
      </c>
      <c r="G20" s="39">
        <f t="shared" si="5"/>
        <v>106561.32</v>
      </c>
      <c r="H20" s="31">
        <f t="shared" si="0"/>
        <v>746835.79</v>
      </c>
      <c r="I20" s="33">
        <f t="shared" si="1"/>
        <v>874399.29</v>
      </c>
      <c r="J20" s="34">
        <f t="shared" si="2"/>
        <v>9.6824085690324448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40" t="s">
        <v>79</v>
      </c>
      <c r="B21" s="30">
        <v>92349.32</v>
      </c>
      <c r="C21" s="31">
        <v>35214.18</v>
      </c>
      <c r="D21" s="33">
        <v>1649.14</v>
      </c>
      <c r="E21" s="32">
        <v>373327.67</v>
      </c>
      <c r="F21" s="33">
        <v>210687.58</v>
      </c>
      <c r="G21" s="33">
        <v>96713.1</v>
      </c>
      <c r="H21" s="31">
        <f t="shared" si="0"/>
        <v>682377.49</v>
      </c>
      <c r="I21" s="33">
        <f t="shared" si="1"/>
        <v>809940.99</v>
      </c>
      <c r="J21" s="34">
        <f t="shared" si="2"/>
        <v>8.9686481584249922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40" t="s">
        <v>80</v>
      </c>
      <c r="B22" s="35">
        <v>0</v>
      </c>
      <c r="C22" s="42">
        <v>0</v>
      </c>
      <c r="D22" s="36">
        <v>355.46</v>
      </c>
      <c r="E22" s="32">
        <v>32567.23</v>
      </c>
      <c r="F22" s="33">
        <v>21687.39</v>
      </c>
      <c r="G22" s="33">
        <v>9848.2199999999993</v>
      </c>
      <c r="H22" s="31">
        <f t="shared" si="0"/>
        <v>64458.3</v>
      </c>
      <c r="I22" s="33">
        <f t="shared" si="1"/>
        <v>64458.3</v>
      </c>
      <c r="J22" s="34">
        <f t="shared" si="2"/>
        <v>0.71376041060745143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24" t="s">
        <v>50</v>
      </c>
      <c r="B23" s="35">
        <v>0</v>
      </c>
      <c r="C23" s="31">
        <v>22542.9</v>
      </c>
      <c r="D23" s="24">
        <v>0</v>
      </c>
      <c r="E23" s="36">
        <v>0</v>
      </c>
      <c r="F23" s="36">
        <v>0</v>
      </c>
      <c r="G23" s="36">
        <v>0</v>
      </c>
      <c r="H23" s="31">
        <f t="shared" si="0"/>
        <v>0</v>
      </c>
      <c r="I23" s="33">
        <f t="shared" si="1"/>
        <v>22542.9</v>
      </c>
      <c r="J23" s="34">
        <f t="shared" si="2"/>
        <v>0.24962230713938649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37" t="s">
        <v>81</v>
      </c>
      <c r="B24" s="38">
        <f t="shared" ref="B24:G24" si="6">SUM(B25:B26)</f>
        <v>1504</v>
      </c>
      <c r="C24" s="39">
        <f t="shared" si="6"/>
        <v>11365.93</v>
      </c>
      <c r="D24" s="39">
        <f t="shared" si="6"/>
        <v>55.27</v>
      </c>
      <c r="E24" s="39">
        <f t="shared" si="6"/>
        <v>11210.599999999999</v>
      </c>
      <c r="F24" s="39">
        <f t="shared" si="6"/>
        <v>820.24</v>
      </c>
      <c r="G24" s="39">
        <f t="shared" si="6"/>
        <v>0</v>
      </c>
      <c r="H24" s="31">
        <f t="shared" si="0"/>
        <v>12086.109999999999</v>
      </c>
      <c r="I24" s="33">
        <f t="shared" si="1"/>
        <v>24956.04</v>
      </c>
      <c r="J24" s="34">
        <f t="shared" si="2"/>
        <v>0.27634351755376707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40" t="s">
        <v>82</v>
      </c>
      <c r="B25" s="30">
        <v>1504</v>
      </c>
      <c r="C25" s="31">
        <v>2829.93</v>
      </c>
      <c r="D25" s="24">
        <v>55.27</v>
      </c>
      <c r="E25" s="32">
        <v>5666.87</v>
      </c>
      <c r="F25" s="24">
        <v>629.12</v>
      </c>
      <c r="G25" s="24">
        <v>0</v>
      </c>
      <c r="H25" s="31">
        <f t="shared" si="0"/>
        <v>6351.26</v>
      </c>
      <c r="I25" s="33">
        <f t="shared" si="1"/>
        <v>10685.19</v>
      </c>
      <c r="J25" s="34">
        <f t="shared" si="2"/>
        <v>0.11831937239763744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40" t="s">
        <v>83</v>
      </c>
      <c r="B26" s="35">
        <v>0</v>
      </c>
      <c r="C26" s="30">
        <v>8536</v>
      </c>
      <c r="D26" s="24">
        <v>0</v>
      </c>
      <c r="E26" s="32">
        <v>5543.73</v>
      </c>
      <c r="F26" s="24">
        <v>191.12</v>
      </c>
      <c r="G26" s="24">
        <v>0</v>
      </c>
      <c r="H26" s="31">
        <f t="shared" si="0"/>
        <v>5734.8499999999995</v>
      </c>
      <c r="I26" s="33">
        <f t="shared" si="1"/>
        <v>14270.849999999999</v>
      </c>
      <c r="J26" s="34">
        <f t="shared" si="2"/>
        <v>0.15802414515612959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24" t="s">
        <v>54</v>
      </c>
      <c r="B27" s="30">
        <v>109805.94</v>
      </c>
      <c r="C27" s="31">
        <v>121560.01</v>
      </c>
      <c r="D27" s="24">
        <v>0</v>
      </c>
      <c r="E27" s="36">
        <v>0</v>
      </c>
      <c r="F27" s="36">
        <v>0</v>
      </c>
      <c r="G27" s="36">
        <v>0</v>
      </c>
      <c r="H27" s="31">
        <f t="shared" si="0"/>
        <v>0</v>
      </c>
      <c r="I27" s="33">
        <f t="shared" si="1"/>
        <v>231365.95</v>
      </c>
      <c r="J27" s="34">
        <f t="shared" si="2"/>
        <v>2.5619641764145671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24" t="s">
        <v>55</v>
      </c>
      <c r="B28" s="35">
        <v>88.13</v>
      </c>
      <c r="C28" s="30">
        <v>12773.33</v>
      </c>
      <c r="D28" s="24">
        <v>0</v>
      </c>
      <c r="E28" s="32">
        <v>19477.86</v>
      </c>
      <c r="F28" s="24">
        <v>0</v>
      </c>
      <c r="G28" s="36">
        <v>0</v>
      </c>
      <c r="H28" s="31">
        <f t="shared" si="0"/>
        <v>19477.86</v>
      </c>
      <c r="I28" s="33">
        <f t="shared" si="1"/>
        <v>32339.32</v>
      </c>
      <c r="J28" s="34">
        <f t="shared" si="2"/>
        <v>0.35810014105190124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24" t="s">
        <v>56</v>
      </c>
      <c r="B29" s="35">
        <v>642.78</v>
      </c>
      <c r="C29" s="31">
        <v>6071.7</v>
      </c>
      <c r="D29" s="24">
        <v>186.8</v>
      </c>
      <c r="E29" s="32">
        <v>22499.06</v>
      </c>
      <c r="F29" s="24">
        <v>0</v>
      </c>
      <c r="G29" s="36">
        <v>0</v>
      </c>
      <c r="H29" s="31">
        <f t="shared" si="0"/>
        <v>22685.86</v>
      </c>
      <c r="I29" s="33">
        <f t="shared" si="1"/>
        <v>29400.34</v>
      </c>
      <c r="J29" s="34">
        <f t="shared" si="2"/>
        <v>0.32555619292470755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24" t="s">
        <v>57</v>
      </c>
      <c r="B30" s="30">
        <v>10207.49</v>
      </c>
      <c r="C30" s="42">
        <v>661.41</v>
      </c>
      <c r="D30" s="24">
        <v>876.85</v>
      </c>
      <c r="E30" s="32">
        <v>7333.34</v>
      </c>
      <c r="F30" s="33">
        <v>1838.45</v>
      </c>
      <c r="G30" s="33">
        <v>4249.3599999999997</v>
      </c>
      <c r="H30" s="31">
        <f t="shared" si="0"/>
        <v>14298</v>
      </c>
      <c r="I30" s="33">
        <f t="shared" si="1"/>
        <v>25166.9</v>
      </c>
      <c r="J30" s="34">
        <f t="shared" si="2"/>
        <v>0.27867841500189533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44" t="s">
        <v>84</v>
      </c>
      <c r="B31" s="45">
        <f t="shared" ref="B31:J31" si="7">SUM(B6,B7,B8,B14,B15,B19,B20,B23,B24,B27,B28,B29,B30)</f>
        <v>1012327.65</v>
      </c>
      <c r="C31" s="45">
        <f t="shared" si="7"/>
        <v>1135416.8</v>
      </c>
      <c r="D31" s="45">
        <f t="shared" si="7"/>
        <v>12734.54</v>
      </c>
      <c r="E31" s="45">
        <f t="shared" si="7"/>
        <v>3988760.31</v>
      </c>
      <c r="F31" s="45">
        <f t="shared" si="7"/>
        <v>2149429.33</v>
      </c>
      <c r="G31" s="45">
        <f t="shared" si="7"/>
        <v>732134.85000000021</v>
      </c>
      <c r="H31" s="45">
        <f t="shared" si="7"/>
        <v>6883059.0300000012</v>
      </c>
      <c r="I31" s="45">
        <f t="shared" si="7"/>
        <v>9030803.4799999986</v>
      </c>
      <c r="J31" s="45">
        <f t="shared" si="7"/>
        <v>100.00000000000001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4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47"/>
      <c r="I33" s="4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1">
    <mergeCell ref="A2:A5"/>
    <mergeCell ref="B2:B4"/>
    <mergeCell ref="A1:J1"/>
    <mergeCell ref="D2:H2"/>
    <mergeCell ref="D3:D4"/>
    <mergeCell ref="E3:E4"/>
    <mergeCell ref="F3:F4"/>
    <mergeCell ref="G3:G4"/>
    <mergeCell ref="H3:H4"/>
    <mergeCell ref="I2:J4"/>
    <mergeCell ref="C2:C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 MEM</vt:lpstr>
      <vt:lpstr>PENSION FUNDS BY CLASS</vt:lpstr>
      <vt:lpstr>PENSION FUNDS BY FUND TYPE</vt:lpstr>
      <vt:lpstr>Summary of Pension 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Emuesiri Ojo</cp:lastModifiedBy>
  <dcterms:created xsi:type="dcterms:W3CDTF">2019-06-13T12:57:33Z</dcterms:created>
  <dcterms:modified xsi:type="dcterms:W3CDTF">2019-06-13T12:57:33Z</dcterms:modified>
</cp:coreProperties>
</file>